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41A72F3D-1CBB-4BFC-8A42-A7832A358738}" xr6:coauthVersionLast="47" xr6:coauthVersionMax="47" xr10:uidLastSave="{00000000-0000-0000-0000-000000000000}"/>
  <bookViews>
    <workbookView xWindow="33930" yWindow="-122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E19" i="11"/>
  <c r="F37" i="11" l="1"/>
  <c r="E37" i="11"/>
  <c r="E36" i="11"/>
  <c r="E35" i="11"/>
  <c r="E34" i="11"/>
  <c r="E33" i="11"/>
  <c r="E32" i="11"/>
  <c r="E30" i="11"/>
  <c r="E28" i="11"/>
  <c r="E31" i="11"/>
  <c r="E29" i="11"/>
  <c r="E25" i="11"/>
  <c r="E27" i="11"/>
  <c r="F26" i="11"/>
  <c r="E26" i="11"/>
  <c r="G26" i="11"/>
  <c r="E24" i="11"/>
  <c r="E21" i="11"/>
  <c r="E18" i="11"/>
  <c r="F17" i="11"/>
  <c r="E17" i="11"/>
  <c r="E20" i="11"/>
  <c r="F15" i="11"/>
  <c r="E15" i="11"/>
  <c r="F16" i="11"/>
  <c r="E16" i="11"/>
  <c r="G16" i="11"/>
  <c r="F18" i="11" l="1"/>
  <c r="F20" i="11"/>
  <c r="F21" i="11"/>
  <c r="F24" i="11"/>
  <c r="F25" i="11"/>
  <c r="F27" i="11"/>
  <c r="F28" i="11"/>
  <c r="F29" i="11"/>
  <c r="F30" i="11"/>
  <c r="F31" i="11"/>
  <c r="F32" i="11"/>
  <c r="F33" i="11"/>
  <c r="F34" i="11"/>
  <c r="F35" i="11"/>
  <c r="F36" i="11"/>
  <c r="G28" i="1" l="1"/>
  <c r="G28" i="11"/>
  <c r="F12" i="12" l="1"/>
  <c r="G19" i="11" l="1"/>
  <c r="G19" i="1"/>
  <c r="G33" i="1" l="1"/>
  <c r="G15" i="1"/>
  <c r="G25" i="1"/>
  <c r="G39" i="1"/>
  <c r="G17" i="1"/>
  <c r="G12" i="1"/>
  <c r="G13" i="1"/>
  <c r="G24" i="1"/>
  <c r="G18" i="1"/>
  <c r="G34" i="1"/>
  <c r="G37" i="1"/>
  <c r="G38" i="1"/>
  <c r="G32" i="1"/>
  <c r="G20" i="1"/>
  <c r="G27" i="1"/>
  <c r="G35" i="1"/>
  <c r="G29" i="1"/>
  <c r="G14" i="1"/>
  <c r="G31" i="1"/>
  <c r="G30" i="1"/>
  <c r="G21" i="1"/>
  <c r="G36" i="1"/>
  <c r="G23" i="1"/>
  <c r="G11" i="1"/>
  <c r="G16" i="1"/>
  <c r="G13" i="11"/>
  <c r="G37" i="11"/>
  <c r="G31" i="11"/>
  <c r="G29" i="11"/>
  <c r="G39" i="11"/>
  <c r="G18" i="11"/>
  <c r="G15" i="11"/>
  <c r="G17" i="11"/>
  <c r="G20" i="11"/>
  <c r="G32" i="11"/>
  <c r="G36" i="11"/>
  <c r="G25" i="11"/>
  <c r="G35" i="11"/>
  <c r="G34" i="11"/>
  <c r="G11" i="11"/>
  <c r="G30" i="11"/>
  <c r="G27" i="11"/>
  <c r="G14" i="11"/>
  <c r="G24" i="11"/>
  <c r="G33" i="11"/>
  <c r="G21" i="11"/>
  <c r="F38" i="11" l="1"/>
  <c r="G38" i="11"/>
  <c r="E38" i="11" l="1"/>
</calcChain>
</file>

<file path=xl/sharedStrings.xml><?xml version="1.0" encoding="utf-8"?>
<sst xmlns="http://schemas.openxmlformats.org/spreadsheetml/2006/main" count="170" uniqueCount="80">
  <si>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</si>
  <si>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</si>
  <si>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</si>
  <si>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</si>
  <si>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</si>
  <si>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</si>
  <si>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</si>
  <si>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</si>
  <si>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</si>
  <si>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</si>
  <si>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</si>
  <si>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</si>
  <si>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</si>
  <si>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</si>
  <si>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</si>
  <si>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</si>
  <si>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</si>
  <si>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</si>
  <si>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</si>
  <si>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</si>
  <si>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</si>
  <si>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</si>
  <si>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</si>
  <si>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</si>
  <si>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</si>
  <si>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</si>
  <si>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</si>
  <si>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</si>
  <si>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</si>
  <si>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</si>
  <si>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</si>
  <si>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</si>
  <si>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</si>
  <si>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</si>
  <si>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</si>
  <si>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</si>
  <si>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</si>
  <si>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</si>
  <si>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</si>
  <si>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</si>
  <si>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</si>
  <si>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</si>
  <si>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</si>
  <si>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</si>
  <si>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</si>
  <si>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</si>
  <si>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</si>
  <si>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</si>
  <si>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</si>
  <si>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</si>
  <si>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</si>
  <si>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</si>
  <si>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</si>
  <si>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</si>
  <si>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</si>
  <si>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</si>
  <si>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</si>
  <si>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</si>
  <si>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</si>
  <si>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</si>
  <si>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</si>
  <si>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</si>
  <si>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</si>
  <si>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</si>
  <si>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</si>
  <si>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</si>
  <si>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</si>
  <si>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</si>
  <si>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</si>
  <si>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</si>
  <si>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</si>
  <si>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</si>
  <si>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</si>
  <si>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</si>
  <si>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</si>
  <si>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16/04/2026</t>
    </r>
  </si>
  <si>
    <t/>
  </si>
  <si>
    <t>c</t>
  </si>
  <si>
    <t>(*)</t>
  </si>
  <si>
    <t>unchanged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</si>
</sst>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25400</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28575</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46124</v>
      </c>
      <c r="F7" s="140"/>
      <c r="G7" s="141"/>
      <c r="H7" s="77"/>
      <c r="I7" s="126">
        <f>D7</f>
        <v>46124</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46117</v>
      </c>
      <c r="K10" s="112">
        <f>D7-364</f>
        <v>45760</v>
      </c>
      <c r="L10" s="15"/>
      <c r="M10" s="95"/>
      <c r="N10" s="15"/>
      <c r="O10" s="15"/>
      <c r="S10" s="105"/>
      <c r="T10" s="106"/>
      <c r="U10" s="106"/>
      <c r="Y10" s="16"/>
    </row>
    <row r="11" spans="1:15421" s="17" customFormat="1" ht="15" customHeight="1" x14ac:dyDescent="0.35">
      <c r="B11" s="18" t="s">
        <v>23</v>
      </c>
      <c r="C11" s="43">
        <v>2</v>
      </c>
      <c r="D11" s="19">
        <v>165.35</v>
      </c>
      <c r="E11" s="127">
        <f t="shared" ref="E11:E27" si="0">IFERROR(IF(D11="na","na",IF(D11="","",IF(J11="","",D11/J11*100-100))),"na")</f>
        <v>0.13322836553018647</v>
      </c>
      <c r="F11" s="127">
        <f t="shared" ref="F11:F39" si="1">IF(D11="na","na",IF(ISERROR(IF(D11="","",IF(K11="","",D11/K11*100-100))),0,IF(D11="","",IF(K11="","",D11/K11*100-100))))</f>
        <v>-14.768041237113408</v>
      </c>
      <c r="G11" s="19">
        <f t="shared" ref="G11:G19" si="2">IF(D11="na","na",D11*$D$41)</f>
        <v>144.07181714285718</v>
      </c>
      <c r="H11" s="128"/>
      <c r="I11" s="129"/>
      <c r="J11" s="19">
        <v>165.13</v>
      </c>
      <c r="K11" s="19">
        <v>194</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214.08</v>
      </c>
      <c r="E12" s="130">
        <f t="shared" si="0"/>
        <v>-0.29806259314455019</v>
      </c>
      <c r="F12" s="130">
        <f t="shared" si="1"/>
        <v>-8.8598929461354601</v>
      </c>
      <c r="G12" s="23">
        <f>IF(D12="na","na",D12*$D$41)</f>
        <v>186.53096228571434</v>
      </c>
      <c r="H12" s="128"/>
      <c r="I12" s="131"/>
      <c r="J12" s="23">
        <v>214.72</v>
      </c>
      <c r="K12" s="23">
        <v>234.89109999999999</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166.26230000000001</v>
      </c>
      <c r="E13" s="127">
        <f t="shared" si="0"/>
        <v>0.70674246118156248</v>
      </c>
      <c r="F13" s="127">
        <f t="shared" si="1"/>
        <v>-13.204744908692916</v>
      </c>
      <c r="G13" s="19">
        <f t="shared" si="2"/>
        <v>144.86671716571433</v>
      </c>
      <c r="H13" s="128"/>
      <c r="I13" s="129"/>
      <c r="J13" s="19">
        <v>165.09549999999999</v>
      </c>
      <c r="K13" s="19">
        <v>191.55690000000001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150.28039999999999</v>
      </c>
      <c r="E14" s="130">
        <f t="shared" si="0"/>
        <v>-0.4442501209001648</v>
      </c>
      <c r="F14" s="130">
        <f t="shared" si="1"/>
        <v>-17.195178731317597</v>
      </c>
      <c r="G14" s="23">
        <f t="shared" si="2"/>
        <v>130.94145938285718</v>
      </c>
      <c r="H14" s="128"/>
      <c r="I14" s="131"/>
      <c r="J14" s="23">
        <v>150.95099999999999</v>
      </c>
      <c r="K14" s="23">
        <v>181.48750000000001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178.7</v>
      </c>
      <c r="E15" s="127">
        <f t="shared" si="0"/>
        <v>0.32562317538737773</v>
      </c>
      <c r="F15" s="127">
        <f t="shared" si="1"/>
        <v>-11.93139815681829</v>
      </c>
      <c r="G15" s="19">
        <f t="shared" si="2"/>
        <v>155.70386285714289</v>
      </c>
      <c r="H15" s="128"/>
      <c r="I15" s="129"/>
      <c r="J15" s="19">
        <v>178.12</v>
      </c>
      <c r="K15" s="19">
        <v>202.91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175.71</v>
      </c>
      <c r="E16" s="130">
        <f t="shared" si="0"/>
        <v>-2.7614831211953401</v>
      </c>
      <c r="F16" s="130" t="s">
        <v>67</v>
      </c>
      <c r="G16" s="23">
        <f t="shared" si="2"/>
        <v>153.09863314285718</v>
      </c>
      <c r="H16" s="128"/>
      <c r="I16" s="131"/>
      <c r="J16" s="23">
        <v>180.7</v>
      </c>
      <c r="K16" s="23"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76</v>
      </c>
      <c r="K17" s="19" t="s">
        <v>78</v>
      </c>
      <c r="L17" s="37"/>
      <c r="M17" s="96">
        <v>10</v>
      </c>
      <c r="N17" s="37"/>
      <c r="O17" s="6"/>
      <c r="P17" s="38"/>
      <c r="Q17" s="38"/>
      <c r="R17" s="38"/>
      <c r="S17" s="107">
        <v>44374</v>
      </c>
    </row>
    <row r="18" spans="2:19" s="17" customFormat="1" ht="15" customHeight="1" x14ac:dyDescent="0.35">
      <c r="B18" s="22" t="s">
        <v>1</v>
      </c>
      <c r="C18" s="44">
        <v>9</v>
      </c>
      <c r="D18" s="23">
        <v>160.53</v>
      </c>
      <c r="E18" s="130">
        <f t="shared" si="0"/>
        <v>-1.2548440671710637</v>
      </c>
      <c r="F18" s="130">
        <f t="shared" si="1"/>
        <v>-25.307091010608602</v>
      </c>
      <c r="G18" s="23">
        <f t="shared" si="2"/>
        <v>139.87208228571433</v>
      </c>
      <c r="H18" s="128"/>
      <c r="I18" s="131"/>
      <c r="J18" s="23">
        <v>162.57</v>
      </c>
      <c r="K18" s="23">
        <v>214.92</v>
      </c>
      <c r="L18" s="39"/>
      <c r="M18" s="97">
        <v>11</v>
      </c>
      <c r="N18" s="39"/>
      <c r="O18" s="6"/>
      <c r="P18" s="38"/>
      <c r="Q18" s="38"/>
      <c r="R18" s="38"/>
      <c r="S18" s="107">
        <v>44367</v>
      </c>
    </row>
    <row r="19" spans="2:19" s="17" customFormat="1" ht="15" customHeight="1" x14ac:dyDescent="0.35">
      <c r="B19" s="18" t="s">
        <v>25</v>
      </c>
      <c r="C19" s="43">
        <v>10</v>
      </c>
      <c r="D19" s="19">
        <v>159</v>
      </c>
      <c r="E19" s="127" t="str">
        <f t="shared" si="0"/>
        <v>na</v>
      </c>
      <c r="F19" s="127">
        <f t="shared" si="1"/>
        <v>-16.315789473684205</v>
      </c>
      <c r="G19" s="19">
        <f t="shared" si="2"/>
        <v>138.53897142857147</v>
      </c>
      <c r="H19" s="128"/>
      <c r="I19" s="129"/>
      <c r="J19" s="19" t="s">
        <v>78</v>
      </c>
      <c r="K19" s="19">
        <v>190</v>
      </c>
      <c r="L19" s="37"/>
      <c r="M19" s="96">
        <v>12</v>
      </c>
      <c r="N19" s="37"/>
      <c r="O19" s="6"/>
      <c r="P19" s="38"/>
      <c r="Q19" s="38"/>
      <c r="R19" s="38"/>
      <c r="S19" s="107">
        <v>44360</v>
      </c>
    </row>
    <row r="20" spans="2:19" s="17" customFormat="1" ht="15" customHeight="1" x14ac:dyDescent="0.35">
      <c r="B20" s="22" t="s">
        <v>17</v>
      </c>
      <c r="C20" s="44">
        <v>11</v>
      </c>
      <c r="D20" s="23">
        <v>153.47</v>
      </c>
      <c r="E20" s="130">
        <f t="shared" si="0"/>
        <v>-0.58301483448856573</v>
      </c>
      <c r="F20" s="130">
        <f t="shared" si="1"/>
        <v>-16.966942595898942</v>
      </c>
      <c r="G20" s="23">
        <f>IF(D20="na","na",D20*$D$41)</f>
        <v>133.72060342857145</v>
      </c>
      <c r="H20" s="128"/>
      <c r="I20" s="131"/>
      <c r="J20" s="23">
        <v>154.37</v>
      </c>
      <c r="K20" s="23">
        <v>184.83</v>
      </c>
      <c r="L20" s="39"/>
      <c r="M20" s="97">
        <v>13</v>
      </c>
      <c r="N20" s="39"/>
      <c r="O20" s="6"/>
      <c r="P20" s="38"/>
      <c r="Q20" s="38"/>
      <c r="R20" s="38"/>
      <c r="S20" s="107">
        <v>44353</v>
      </c>
    </row>
    <row r="21" spans="2:19" s="17" customFormat="1" ht="15" customHeight="1" x14ac:dyDescent="0.35">
      <c r="B21" s="18" t="s">
        <v>2</v>
      </c>
      <c r="C21" s="43">
        <v>12</v>
      </c>
      <c r="D21" s="19">
        <v>175.57</v>
      </c>
      <c r="E21" s="127">
        <f t="shared" si="0"/>
        <v>0.94871205151794413</v>
      </c>
      <c r="F21" s="127">
        <f t="shared" si="1"/>
        <v>-18.156815215364546</v>
      </c>
      <c r="G21" s="19">
        <f>IF(D21="na","na",D21*$D$41)</f>
        <v>152.97664914285718</v>
      </c>
      <c r="H21" s="128"/>
      <c r="I21" s="129"/>
      <c r="J21" s="19">
        <v>173.92</v>
      </c>
      <c r="K21" s="19">
        <v>214.52</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170.1</v>
      </c>
      <c r="E23" s="127">
        <f t="shared" si="0"/>
        <v>0.8478093318313995</v>
      </c>
      <c r="F23" s="127">
        <f t="shared" si="1"/>
        <v>-7.0542593300912557</v>
      </c>
      <c r="G23" s="19">
        <f t="shared" si="3"/>
        <v>148.21056000000004</v>
      </c>
      <c r="H23" s="128"/>
      <c r="I23" s="129"/>
      <c r="J23" s="19">
        <v>168.67</v>
      </c>
      <c r="K23" s="19">
        <v>183.01</v>
      </c>
      <c r="L23" s="37"/>
      <c r="M23" s="96">
        <v>16</v>
      </c>
      <c r="N23" s="37"/>
      <c r="O23" s="6"/>
      <c r="P23" s="38"/>
      <c r="Q23" s="38"/>
      <c r="R23" s="38"/>
      <c r="S23" s="107">
        <v>44332</v>
      </c>
    </row>
    <row r="24" spans="2:19" s="17" customFormat="1" ht="15" customHeight="1" x14ac:dyDescent="0.35">
      <c r="B24" s="22" t="s">
        <v>20</v>
      </c>
      <c r="C24" s="44">
        <v>15</v>
      </c>
      <c r="D24" s="23">
        <v>196.35</v>
      </c>
      <c r="E24" s="130">
        <f t="shared" si="0"/>
        <v>1.6041397153945667</v>
      </c>
      <c r="F24" s="130">
        <f t="shared" si="1"/>
        <v>-11.27829741087163</v>
      </c>
      <c r="G24" s="23">
        <f t="shared" si="3"/>
        <v>171.08256000000003</v>
      </c>
      <c r="H24" s="128"/>
      <c r="I24" s="131"/>
      <c r="J24" s="23">
        <v>193.25</v>
      </c>
      <c r="K24" s="23">
        <v>221.31</v>
      </c>
      <c r="L24" s="39"/>
      <c r="M24" s="97">
        <v>17</v>
      </c>
      <c r="N24" s="39"/>
      <c r="O24" s="6"/>
      <c r="P24" s="38"/>
      <c r="Q24" s="38"/>
      <c r="R24" s="38"/>
      <c r="S24" s="107">
        <v>44325</v>
      </c>
    </row>
    <row r="25" spans="2:19" s="17" customFormat="1" ht="15" customHeight="1" x14ac:dyDescent="0.35">
      <c r="B25" s="18" t="s">
        <v>18</v>
      </c>
      <c r="C25" s="43">
        <v>16</v>
      </c>
      <c r="D25" s="19">
        <v>187.76</v>
      </c>
      <c r="E25" s="127">
        <f t="shared" si="0"/>
        <v>0.25630072618538691</v>
      </c>
      <c r="F25" s="127">
        <f t="shared" si="1"/>
        <v>-11.408889308294803</v>
      </c>
      <c r="G25" s="19">
        <f t="shared" si="3"/>
        <v>163.59797028571433</v>
      </c>
      <c r="H25" s="128"/>
      <c r="I25" s="129"/>
      <c r="J25" s="19">
        <v>187.28</v>
      </c>
      <c r="K25" s="19">
        <v>211.94</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v>170.88570000000001</v>
      </c>
      <c r="E27" s="127">
        <f t="shared" si="0"/>
        <v>-0.5828230674132584</v>
      </c>
      <c r="F27" s="127">
        <f t="shared" si="1"/>
        <v>-12.643518925583834</v>
      </c>
      <c r="G27" s="19">
        <f t="shared" si="3"/>
        <v>148.89515163428575</v>
      </c>
      <c r="H27" s="128"/>
      <c r="I27" s="129"/>
      <c r="J27" s="19">
        <v>171.88749999999999</v>
      </c>
      <c r="K27" s="19">
        <v>195.61879999999999</v>
      </c>
      <c r="L27" s="37"/>
      <c r="M27" s="96">
        <v>20</v>
      </c>
      <c r="N27" s="37"/>
      <c r="O27" s="6"/>
      <c r="P27" s="38"/>
      <c r="Q27" s="38"/>
      <c r="R27" s="38"/>
      <c r="S27" s="107">
        <v>44304</v>
      </c>
    </row>
    <row r="28" spans="2:19" s="17" customFormat="1" ht="15" customHeight="1" x14ac:dyDescent="0.35">
      <c r="B28" s="22" t="s">
        <v>41</v>
      </c>
      <c r="C28" s="44">
        <v>19</v>
      </c>
      <c r="D28" s="23" t="s">
        <v>67</v>
      </c>
      <c r="E28" s="130" t="str">
        <f>IFERROR(IF(D28="na","na",IF(D28="","",IF(J28="","",D28/J28*100-100))),"na")</f>
        <v>na</v>
      </c>
      <c r="F28" s="130" t="str">
        <f t="shared" si="1"/>
        <v>na</v>
      </c>
      <c r="G28" s="23" t="str">
        <f t="shared" si="3"/>
        <v>na</v>
      </c>
      <c r="H28" s="128"/>
      <c r="I28" s="131"/>
      <c r="J28" s="23" t="s">
        <v>78</v>
      </c>
      <c r="K28" s="23">
        <v>244.95</v>
      </c>
      <c r="L28" s="39"/>
      <c r="M28" s="97">
        <v>21</v>
      </c>
      <c r="N28" s="39"/>
      <c r="O28" s="6"/>
      <c r="P28" s="38"/>
      <c r="Q28" s="38"/>
      <c r="R28" s="38"/>
      <c r="S28" s="107">
        <v>44297</v>
      </c>
    </row>
    <row r="29" spans="2:19" s="17" customFormat="1" ht="15" customHeight="1" x14ac:dyDescent="0.35">
      <c r="B29" s="18" t="s">
        <v>4</v>
      </c>
      <c r="C29" s="43">
        <v>20</v>
      </c>
      <c r="D29" s="19">
        <v>129.22</v>
      </c>
      <c r="E29" s="127">
        <f t="shared" ref="E29:E38" si="4">IFERROR(IF(D29="na","na",IF(D29="","",IF(J29="","",D29/J29*100-100))),"na")</f>
        <v>6.9697204367685117E-2</v>
      </c>
      <c r="F29" s="127">
        <f t="shared" si="1"/>
        <v>-25.059444412225247</v>
      </c>
      <c r="G29" s="19">
        <f t="shared" ref="G29:G34" si="5">IF(D29="na","na",D29*$D$41)</f>
        <v>112.59123200000003</v>
      </c>
      <c r="H29" s="128"/>
      <c r="I29" s="129"/>
      <c r="J29" s="19">
        <v>129.13</v>
      </c>
      <c r="K29" s="19">
        <v>172.43</v>
      </c>
      <c r="L29" s="37"/>
      <c r="M29" s="96">
        <v>22</v>
      </c>
      <c r="N29" s="37"/>
      <c r="O29" s="6"/>
      <c r="P29" s="38"/>
      <c r="Q29" s="38"/>
      <c r="R29" s="38"/>
      <c r="S29" s="107">
        <v>44290</v>
      </c>
    </row>
    <row r="30" spans="2:19" s="17" customFormat="1" ht="15" customHeight="1" x14ac:dyDescent="0.35">
      <c r="B30" s="22" t="s">
        <v>11</v>
      </c>
      <c r="C30" s="44">
        <v>21</v>
      </c>
      <c r="D30" s="23">
        <v>190.23</v>
      </c>
      <c r="E30" s="130">
        <f t="shared" si="4"/>
        <v>0.23711666139740828</v>
      </c>
      <c r="F30" s="130">
        <f t="shared" si="1"/>
        <v>-11.244342835813939</v>
      </c>
      <c r="G30" s="23">
        <f t="shared" si="5"/>
        <v>165.75011657142861</v>
      </c>
      <c r="H30" s="128"/>
      <c r="I30" s="131"/>
      <c r="J30" s="23">
        <v>189.78</v>
      </c>
      <c r="K30" s="23">
        <v>214.33</v>
      </c>
      <c r="L30" s="39"/>
      <c r="M30" s="97">
        <v>23</v>
      </c>
      <c r="N30" s="39"/>
      <c r="O30" s="6"/>
      <c r="P30" s="38"/>
      <c r="Q30" s="38"/>
      <c r="R30" s="38"/>
      <c r="S30" s="107">
        <v>44283</v>
      </c>
    </row>
    <row r="31" spans="2:19" s="17" customFormat="1" ht="15" customHeight="1" x14ac:dyDescent="0.35">
      <c r="B31" s="18" t="s">
        <v>12</v>
      </c>
      <c r="C31" s="43">
        <v>22</v>
      </c>
      <c r="D31" s="19">
        <v>171.52289999999999</v>
      </c>
      <c r="E31" s="127">
        <f t="shared" si="4"/>
        <v>-2.2141685579855306</v>
      </c>
      <c r="F31" s="127">
        <f t="shared" si="1"/>
        <v>-19.570125721134573</v>
      </c>
      <c r="G31" s="19">
        <f t="shared" si="5"/>
        <v>149.45035309714288</v>
      </c>
      <c r="H31" s="128"/>
      <c r="I31" s="129"/>
      <c r="J31" s="19">
        <v>175.4067</v>
      </c>
      <c r="K31" s="19">
        <v>213.2577</v>
      </c>
      <c r="L31" s="37"/>
      <c r="M31" s="96">
        <v>24</v>
      </c>
      <c r="N31" s="37"/>
      <c r="O31" s="6"/>
      <c r="P31" s="38"/>
      <c r="Q31" s="38"/>
      <c r="R31" s="38"/>
      <c r="S31" s="107">
        <v>44276</v>
      </c>
    </row>
    <row r="32" spans="2:19" s="17" customFormat="1" ht="15" customHeight="1" x14ac:dyDescent="0.35">
      <c r="B32" s="22" t="s">
        <v>8</v>
      </c>
      <c r="C32" s="44">
        <v>23</v>
      </c>
      <c r="D32" s="23">
        <v>177.03</v>
      </c>
      <c r="E32" s="130" t="s">
        <v>79</v>
      </c>
      <c r="F32" s="130">
        <f t="shared" si="1"/>
        <v>-24.47847788063649</v>
      </c>
      <c r="G32" s="23">
        <f t="shared" si="5"/>
        <v>154.24876800000004</v>
      </c>
      <c r="H32" s="128"/>
      <c r="I32" s="131"/>
      <c r="J32" s="23">
        <v>177.03</v>
      </c>
      <c r="K32" s="23">
        <v>234.41</v>
      </c>
      <c r="L32" s="39"/>
      <c r="M32" s="97">
        <v>25</v>
      </c>
      <c r="N32" s="39"/>
      <c r="O32" s="6"/>
      <c r="P32" s="38"/>
      <c r="Q32" s="38"/>
      <c r="R32" s="38"/>
      <c r="S32" s="107">
        <v>44269</v>
      </c>
    </row>
    <row r="33" spans="2:21" s="17" customFormat="1" ht="15" customHeight="1" x14ac:dyDescent="0.35">
      <c r="B33" s="18" t="s">
        <v>15</v>
      </c>
      <c r="C33" s="43">
        <v>24</v>
      </c>
      <c r="D33" s="19">
        <v>160.69460000000001</v>
      </c>
      <c r="E33" s="127">
        <f t="shared" si="4"/>
        <v>1.3337789562963849</v>
      </c>
      <c r="F33" s="127">
        <f t="shared" si="1"/>
        <v>-3.0236866720980089</v>
      </c>
      <c r="G33" s="19">
        <f t="shared" si="5"/>
        <v>140.01550061714289</v>
      </c>
      <c r="H33" s="128"/>
      <c r="I33" s="129"/>
      <c r="J33" s="19">
        <v>158.5795</v>
      </c>
      <c r="K33" s="19">
        <v>165.70500000000001</v>
      </c>
      <c r="L33" s="37"/>
      <c r="M33" s="96">
        <v>26</v>
      </c>
      <c r="N33" s="37"/>
      <c r="O33" s="6"/>
      <c r="P33" s="38"/>
      <c r="Q33" s="38"/>
      <c r="R33" s="38"/>
      <c r="S33" s="107">
        <v>44262</v>
      </c>
      <c r="T33" s="108"/>
      <c r="U33" s="108"/>
    </row>
    <row r="34" spans="2:21" s="17" customFormat="1" ht="15" customHeight="1" x14ac:dyDescent="0.35">
      <c r="B34" s="22" t="s">
        <v>9</v>
      </c>
      <c r="C34" s="44">
        <v>25</v>
      </c>
      <c r="D34" s="23" t="s">
        <v>67</v>
      </c>
      <c r="E34" s="130" t="str">
        <f t="shared" si="4"/>
        <v>na</v>
      </c>
      <c r="F34" s="130" t="str">
        <f t="shared" si="1"/>
        <v>na</v>
      </c>
      <c r="G34" s="23" t="str">
        <f t="shared" si="5"/>
        <v>na</v>
      </c>
      <c r="H34" s="128"/>
      <c r="I34" s="131"/>
      <c r="J34" s="23">
        <v>177.22</v>
      </c>
      <c r="K34" s="23">
        <v>211.49</v>
      </c>
      <c r="L34" s="39"/>
      <c r="M34" s="97">
        <v>27</v>
      </c>
      <c r="N34" s="39"/>
      <c r="O34" s="6"/>
      <c r="P34" s="38"/>
      <c r="Q34" s="38"/>
      <c r="R34" s="38"/>
      <c r="S34" s="107">
        <v>44255</v>
      </c>
      <c r="T34" s="108"/>
      <c r="U34" s="108"/>
    </row>
    <row r="35" spans="2:21" s="17" customFormat="1" ht="15" customHeight="1" x14ac:dyDescent="0.35">
      <c r="B35" s="18" t="s">
        <v>19</v>
      </c>
      <c r="C35" s="43">
        <v>26</v>
      </c>
      <c r="D35" s="19">
        <v>171.49</v>
      </c>
      <c r="E35" s="127">
        <f t="shared" si="4"/>
        <v>-4.5527912283630911</v>
      </c>
      <c r="F35" s="127">
        <f t="shared" si="1"/>
        <v>-7.7564412887956422</v>
      </c>
      <c r="G35" s="19">
        <f t="shared" ref="G35" si="6">IF(D35="na","na",D35*$D$41)</f>
        <v>149.4216868571429</v>
      </c>
      <c r="H35" s="128"/>
      <c r="I35" s="129"/>
      <c r="J35" s="19">
        <v>179.67</v>
      </c>
      <c r="K35" s="19">
        <v>185.91</v>
      </c>
      <c r="L35" s="37"/>
      <c r="M35" s="96"/>
      <c r="N35" s="37"/>
      <c r="O35" s="6"/>
      <c r="P35" s="38"/>
      <c r="Q35" s="38"/>
      <c r="R35" s="38"/>
      <c r="S35" s="107">
        <v>44248</v>
      </c>
      <c r="T35" s="108"/>
      <c r="U35" s="108"/>
    </row>
    <row r="36" spans="2:21" s="17" customFormat="1" ht="15" customHeight="1" x14ac:dyDescent="0.35">
      <c r="B36" s="22" t="s">
        <v>21</v>
      </c>
      <c r="C36" s="44">
        <v>27</v>
      </c>
      <c r="D36" s="23">
        <v>198.02</v>
      </c>
      <c r="E36" s="130">
        <f t="shared" si="4"/>
        <v>0.88134902440269514</v>
      </c>
      <c r="F36" s="130">
        <f t="shared" si="1"/>
        <v>-3.8551174985434074</v>
      </c>
      <c r="G36" s="23">
        <f>IF(D36="na","na",D36*$D$41)</f>
        <v>172.53765485714291</v>
      </c>
      <c r="H36" s="128"/>
      <c r="I36" s="131"/>
      <c r="J36" s="23">
        <v>196.29</v>
      </c>
      <c r="K36" s="23">
        <v>205.96</v>
      </c>
      <c r="L36" s="39"/>
      <c r="M36" s="97"/>
      <c r="N36" s="39"/>
      <c r="O36" s="6"/>
      <c r="P36" s="38"/>
      <c r="Q36" s="38"/>
      <c r="R36" s="38"/>
      <c r="S36" s="107">
        <v>44241</v>
      </c>
      <c r="T36" s="108"/>
      <c r="U36" s="108"/>
    </row>
    <row r="37" spans="2:21" s="17" customFormat="1" ht="15" customHeight="1" x14ac:dyDescent="0.35">
      <c r="B37" s="18" t="s">
        <v>13</v>
      </c>
      <c r="C37" s="43">
        <v>28</v>
      </c>
      <c r="D37" s="19">
        <v>249.91659999999999</v>
      </c>
      <c r="E37" s="127">
        <f t="shared" si="4"/>
        <v>-1.1444567637580718</v>
      </c>
      <c r="F37" s="127">
        <f t="shared" si="1"/>
        <v>-0.59847753551510152</v>
      </c>
      <c r="G37" s="19">
        <f>IF(D37="na","na",D37*$D$41)</f>
        <v>217.75590381714289</v>
      </c>
      <c r="H37" s="128"/>
      <c r="I37" s="129"/>
      <c r="J37" s="19">
        <v>252.8099</v>
      </c>
      <c r="K37" s="19">
        <v>251.4213</v>
      </c>
      <c r="L37" s="37"/>
      <c r="M37" s="96"/>
      <c r="N37" s="90"/>
      <c r="O37" s="6"/>
      <c r="P37" s="38"/>
      <c r="Q37" s="38"/>
      <c r="R37" s="38"/>
      <c r="S37" s="107">
        <v>44234</v>
      </c>
      <c r="T37" s="108"/>
      <c r="U37" s="108"/>
    </row>
    <row r="38" spans="2:21" s="17" customFormat="1" ht="15" customHeight="1" x14ac:dyDescent="0.35">
      <c r="B38" s="22" t="s">
        <v>14</v>
      </c>
      <c r="C38" s="44">
        <v>29</v>
      </c>
      <c r="D38" s="23">
        <v>211.95566631689397</v>
      </c>
      <c r="E38" s="130">
        <f t="shared" si="4"/>
        <v>0.3265713189510393</v>
      </c>
      <c r="F38" s="130">
        <f t="shared" si="1"/>
        <v>-10.038731459995304</v>
      </c>
      <c r="G38" s="23">
        <f>IF(D38="na","na",D38*$D$41)</f>
        <v>184.68</v>
      </c>
      <c r="H38" s="128"/>
      <c r="I38" s="131"/>
      <c r="J38" s="23">
        <v>211.26573302605919</v>
      </c>
      <c r="K38" s="23">
        <v>235.60768957214052</v>
      </c>
      <c r="L38" s="39"/>
      <c r="M38" s="97"/>
      <c r="N38" s="39"/>
      <c r="O38" s="88"/>
      <c r="P38" s="38"/>
      <c r="Q38" s="38"/>
      <c r="R38" s="38"/>
      <c r="S38" s="107">
        <v>44227</v>
      </c>
      <c r="T38" s="108"/>
      <c r="U38" s="109" t="e">
        <v>#N/A</v>
      </c>
    </row>
    <row r="39" spans="2:21" s="17" customFormat="1" ht="15" customHeight="1" x14ac:dyDescent="0.35">
      <c r="B39" s="61" t="s">
        <v>50</v>
      </c>
      <c r="C39" s="62">
        <v>31</v>
      </c>
      <c r="D39" s="132">
        <v>166.80846978446942</v>
      </c>
      <c r="E39" s="133">
        <f t="shared" ref="E39" si="7">IF(D39="na","na",IF(D39="","",IF(J39="","",D39/J39*100-100)))</f>
        <v>-0.38670611666981358</v>
      </c>
      <c r="F39" s="133">
        <f t="shared" si="1"/>
        <v>-17.092883646952899</v>
      </c>
      <c r="G39" s="132">
        <f>IF(D39="na","na",D39*$D$41)</f>
        <v>145.34260270134803</v>
      </c>
      <c r="H39" s="134"/>
      <c r="I39" s="135"/>
      <c r="J39" s="132">
        <v>167.45603250489845</v>
      </c>
      <c r="K39" s="132">
        <v>201.19921801904363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0.87131428571428593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46124</v>
      </c>
      <c r="F7" s="140"/>
      <c r="G7" s="141"/>
      <c r="H7" s="77"/>
      <c r="I7" s="126">
        <f>D7</f>
        <v>46124</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46117</v>
      </c>
      <c r="K10" s="112">
        <f>D7-364</f>
        <v>45760</v>
      </c>
      <c r="L10" s="15"/>
      <c r="M10" s="95"/>
      <c r="N10" s="15"/>
      <c r="O10" s="15"/>
      <c r="S10" s="105"/>
      <c r="T10" s="106"/>
      <c r="U10" s="106"/>
      <c r="Y10" s="16"/>
    </row>
    <row r="11" spans="1:15421" s="17" customFormat="1" ht="15" customHeight="1" x14ac:dyDescent="0.35">
      <c r="B11" s="18" t="s">
        <v>23</v>
      </c>
      <c r="C11" s="43">
        <v>2</v>
      </c>
      <c r="D11" s="19">
        <v>169.18</v>
      </c>
      <c r="E11" s="127">
        <f t="shared" ref="E11:E27" si="0">IFERROR(IF(D11="na","na",IF(D11="","",IF(J11="","",D11/J11*100-100))),"na")</f>
        <v>0.1302083333333286</v>
      </c>
      <c r="F11" s="127">
        <f t="shared" ref="F11:F39" si="1">IF(D11="na","na",IF(ISERROR(IF(D11="","",IF(K11="","",D11/K11*100-100))),0,IF(D11="","",IF(K11="","",D11/K11*100-100))))</f>
        <v>-15.219243297419197</v>
      </c>
      <c r="G11" s="19">
        <f t="shared" ref="G11:G19" si="2">IF(D11="na","na",D11*$D$41)</f>
        <v>147.40895085714291</v>
      </c>
      <c r="H11" s="6"/>
      <c r="I11" s="79"/>
      <c r="J11" s="20">
        <v>168.96</v>
      </c>
      <c r="K11" s="20">
        <v>199.55</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171.05359999999999</v>
      </c>
      <c r="E13" s="127">
        <f t="shared" si="0"/>
        <v>0.60319476792057003</v>
      </c>
      <c r="F13" s="127">
        <f t="shared" si="1"/>
        <v>-12.465777679524535</v>
      </c>
      <c r="G13" s="19">
        <f t="shared" si="2"/>
        <v>149.04144530285717</v>
      </c>
      <c r="H13" s="6"/>
      <c r="I13" s="80"/>
      <c r="J13" s="20">
        <v>170.02799999999999</v>
      </c>
      <c r="K13" s="20">
        <v>195.4134</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152.8229</v>
      </c>
      <c r="E14" s="130">
        <f t="shared" si="0"/>
        <v>-1.5527596205195664</v>
      </c>
      <c r="F14" s="130">
        <f t="shared" si="1"/>
        <v>-18.091331631088906</v>
      </c>
      <c r="G14" s="23">
        <f t="shared" si="2"/>
        <v>133.15677595428576</v>
      </c>
      <c r="H14" s="6"/>
      <c r="I14" s="81"/>
      <c r="J14" s="24">
        <v>155.23330000000001</v>
      </c>
      <c r="K14" s="24">
        <v>186.5772</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182</v>
      </c>
      <c r="E15" s="127">
        <f t="shared" si="0"/>
        <v>-7.6863950807066317E-2</v>
      </c>
      <c r="F15" s="127">
        <f t="shared" si="1"/>
        <v>-11.573219317850544</v>
      </c>
      <c r="G15" s="19">
        <f t="shared" si="2"/>
        <v>158.57920000000004</v>
      </c>
      <c r="H15" s="6"/>
      <c r="I15" s="80"/>
      <c r="J15" s="20">
        <v>182.14</v>
      </c>
      <c r="K15" s="20">
        <v>205.82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76</v>
      </c>
      <c r="K17" s="20" t="s">
        <v>78</v>
      </c>
      <c r="L17" s="37"/>
      <c r="M17" s="96">
        <v>10</v>
      </c>
      <c r="N17" s="37"/>
      <c r="O17" s="6"/>
      <c r="P17" s="38"/>
      <c r="Q17" s="38"/>
      <c r="R17" s="38"/>
      <c r="S17" s="107">
        <v>44374</v>
      </c>
    </row>
    <row r="18" spans="2:19" s="17" customFormat="1" ht="15" customHeight="1" x14ac:dyDescent="0.35">
      <c r="B18" s="22" t="s">
        <v>1</v>
      </c>
      <c r="C18" s="44">
        <v>9</v>
      </c>
      <c r="D18" s="23">
        <v>165.38</v>
      </c>
      <c r="E18" s="130">
        <f t="shared" si="0"/>
        <v>-0.32545805207327305</v>
      </c>
      <c r="F18" s="130">
        <f t="shared" si="1"/>
        <v>-25.958094555873927</v>
      </c>
      <c r="G18" s="23">
        <f t="shared" si="2"/>
        <v>144.0979565714286</v>
      </c>
      <c r="H18" s="6"/>
      <c r="I18" s="81"/>
      <c r="J18" s="24">
        <v>165.92</v>
      </c>
      <c r="K18" s="24">
        <v>223.36</v>
      </c>
      <c r="L18" s="39"/>
      <c r="M18" s="97">
        <v>11</v>
      </c>
      <c r="N18" s="39"/>
      <c r="O18" s="6"/>
      <c r="P18" s="38"/>
      <c r="Q18" s="38"/>
      <c r="R18" s="38"/>
      <c r="S18" s="107">
        <v>44367</v>
      </c>
    </row>
    <row r="19" spans="2:19" s="17" customFormat="1" ht="15" customHeight="1" x14ac:dyDescent="0.35">
      <c r="B19" s="18" t="s">
        <v>25</v>
      </c>
      <c r="C19" s="43">
        <v>10</v>
      </c>
      <c r="D19" s="19">
        <v>165</v>
      </c>
      <c r="E19" s="127" t="str">
        <f t="shared" si="0"/>
        <v>na</v>
      </c>
      <c r="F19" s="127">
        <f t="shared" si="1"/>
        <v>-16.243654822335031</v>
      </c>
      <c r="G19" s="19">
        <f t="shared" si="2"/>
        <v>143.76685714285719</v>
      </c>
      <c r="H19" s="6"/>
      <c r="I19" s="80"/>
      <c r="J19" s="20" t="s">
        <v>78</v>
      </c>
      <c r="K19" s="20">
        <v>197</v>
      </c>
      <c r="L19" s="37"/>
      <c r="M19" s="96">
        <v>12</v>
      </c>
      <c r="N19" s="37"/>
      <c r="O19" s="6"/>
      <c r="P19" s="38"/>
      <c r="Q19" s="38"/>
      <c r="R19" s="38"/>
      <c r="S19" s="107">
        <v>44360</v>
      </c>
    </row>
    <row r="20" spans="2:19" s="17" customFormat="1" ht="15" customHeight="1" x14ac:dyDescent="0.35">
      <c r="B20" s="22" t="s">
        <v>17</v>
      </c>
      <c r="C20" s="44">
        <v>11</v>
      </c>
      <c r="D20" s="23">
        <v>154.36000000000001</v>
      </c>
      <c r="E20" s="130">
        <f t="shared" si="0"/>
        <v>-0.29067889671209457</v>
      </c>
      <c r="F20" s="130">
        <f t="shared" si="1"/>
        <v>-16.997365166424686</v>
      </c>
      <c r="G20" s="23">
        <f>IF(D20="na","na",D20*$D$41)</f>
        <v>134.4960731428572</v>
      </c>
      <c r="H20" s="6"/>
      <c r="I20" s="81"/>
      <c r="J20" s="24">
        <v>154.81</v>
      </c>
      <c r="K20" s="24">
        <v>185.97</v>
      </c>
      <c r="L20" s="39"/>
      <c r="M20" s="97">
        <v>13</v>
      </c>
      <c r="N20" s="39"/>
      <c r="O20" s="6"/>
      <c r="P20" s="38"/>
      <c r="Q20" s="38"/>
      <c r="R20" s="38"/>
      <c r="S20" s="107">
        <v>44353</v>
      </c>
    </row>
    <row r="21" spans="2:19" s="17" customFormat="1" ht="15" customHeight="1" x14ac:dyDescent="0.35">
      <c r="B21" s="18" t="s">
        <v>2</v>
      </c>
      <c r="C21" s="43">
        <v>12</v>
      </c>
      <c r="D21" s="19">
        <v>177.76</v>
      </c>
      <c r="E21" s="127">
        <f t="shared" si="0"/>
        <v>1.5713387806411134</v>
      </c>
      <c r="F21" s="127">
        <f t="shared" si="1"/>
        <v>-17.17068170169145</v>
      </c>
      <c r="G21" s="19">
        <f>IF(D21="na","na",D21*$D$41)</f>
        <v>154.88482742857147</v>
      </c>
      <c r="H21" s="6"/>
      <c r="I21" s="80"/>
      <c r="J21" s="20">
        <v>175.01</v>
      </c>
      <c r="K21" s="20">
        <v>214.61</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194.67</v>
      </c>
      <c r="E24" s="130">
        <f t="shared" si="0"/>
        <v>1.0957623597839472</v>
      </c>
      <c r="F24" s="130">
        <f t="shared" si="1"/>
        <v>-10.339904200442163</v>
      </c>
      <c r="G24" s="23">
        <f t="shared" si="3"/>
        <v>169.61875200000003</v>
      </c>
      <c r="H24" s="6"/>
      <c r="I24" s="81"/>
      <c r="J24" s="24">
        <v>192.56</v>
      </c>
      <c r="K24" s="24">
        <v>217.12</v>
      </c>
      <c r="L24" s="39"/>
      <c r="M24" s="97">
        <v>17</v>
      </c>
      <c r="N24" s="39"/>
      <c r="O24" s="6"/>
      <c r="P24" s="38"/>
      <c r="Q24" s="38"/>
      <c r="R24" s="38"/>
      <c r="S24" s="107">
        <v>44325</v>
      </c>
    </row>
    <row r="25" spans="2:19" s="17" customFormat="1" ht="15" customHeight="1" x14ac:dyDescent="0.35">
      <c r="B25" s="18" t="s">
        <v>18</v>
      </c>
      <c r="C25" s="43">
        <v>16</v>
      </c>
      <c r="D25" s="19">
        <v>196.18</v>
      </c>
      <c r="E25" s="127">
        <f t="shared" si="0"/>
        <v>0.85338268558503216</v>
      </c>
      <c r="F25" s="127">
        <f t="shared" si="1"/>
        <v>-8.711028385295478</v>
      </c>
      <c r="G25" s="19">
        <f t="shared" si="3"/>
        <v>170.93443657142862</v>
      </c>
      <c r="H25" s="6"/>
      <c r="I25" s="80"/>
      <c r="J25" s="20">
        <v>194.52</v>
      </c>
      <c r="K25" s="20">
        <v>214.9</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v>174.65780000000001</v>
      </c>
      <c r="E27" s="127">
        <f t="shared" si="0"/>
        <v>-0.24023523175901573</v>
      </c>
      <c r="F27" s="127">
        <f t="shared" si="1"/>
        <v>-12.663108674443706</v>
      </c>
      <c r="G27" s="19">
        <f t="shared" si="3"/>
        <v>152.18183625142862</v>
      </c>
      <c r="H27" s="6"/>
      <c r="I27" s="79"/>
      <c r="J27" s="20">
        <v>175.07839999999999</v>
      </c>
      <c r="K27" s="20">
        <v>199.98169999999999</v>
      </c>
      <c r="L27" s="37"/>
      <c r="M27" s="96">
        <v>20</v>
      </c>
      <c r="N27" s="37"/>
      <c r="O27" s="6"/>
      <c r="P27" s="38"/>
      <c r="Q27" s="38"/>
      <c r="R27" s="38"/>
      <c r="S27" s="107">
        <v>44304</v>
      </c>
    </row>
    <row r="28" spans="2:19" s="17" customFormat="1" ht="15" customHeight="1" x14ac:dyDescent="0.35">
      <c r="B28" s="22" t="s">
        <v>41</v>
      </c>
      <c r="C28" s="44">
        <v>19</v>
      </c>
      <c r="D28" s="23" t="s">
        <v>67</v>
      </c>
      <c r="E28" s="130" t="str">
        <f>IFERROR(IF(D28="na","na",IF(D28="","",IF(J28="","",D28/J28*100-100))),"na")</f>
        <v>na</v>
      </c>
      <c r="F28" s="130" t="str">
        <f t="shared" si="1"/>
        <v>na</v>
      </c>
      <c r="G28" s="23" t="str">
        <f t="shared" si="3"/>
        <v>na</v>
      </c>
      <c r="H28" s="6"/>
      <c r="I28" s="81"/>
      <c r="J28" s="24" t="s">
        <v>78</v>
      </c>
      <c r="K28" s="24">
        <v>250.91</v>
      </c>
      <c r="L28" s="39"/>
      <c r="M28" s="97">
        <v>21</v>
      </c>
      <c r="N28" s="39"/>
      <c r="O28" s="6"/>
      <c r="P28" s="38"/>
      <c r="Q28" s="38"/>
      <c r="R28" s="38"/>
      <c r="S28" s="107">
        <v>44297</v>
      </c>
    </row>
    <row r="29" spans="2:19" s="17" customFormat="1" ht="15" customHeight="1" x14ac:dyDescent="0.35">
      <c r="B29" s="18" t="s">
        <v>4</v>
      </c>
      <c r="C29" s="43">
        <v>20</v>
      </c>
      <c r="D29" s="19">
        <v>130.36000000000001</v>
      </c>
      <c r="E29" s="127">
        <f t="shared" ref="E29:E38" si="4">IFERROR(IF(D29="na","na",IF(D29="","",IF(J29="","",D29/J29*100-100))),"na")</f>
        <v>6.9087280264071183E-2</v>
      </c>
      <c r="F29" s="127">
        <f t="shared" si="1"/>
        <v>-24.89485510168808</v>
      </c>
      <c r="G29" s="19">
        <f t="shared" si="3"/>
        <v>113.58453028571432</v>
      </c>
      <c r="H29" s="6"/>
      <c r="I29" s="80"/>
      <c r="J29" s="20">
        <v>130.27000000000001</v>
      </c>
      <c r="K29" s="20">
        <v>173.57</v>
      </c>
      <c r="L29" s="37"/>
      <c r="M29" s="96">
        <v>22</v>
      </c>
      <c r="N29" s="37"/>
      <c r="O29" s="6"/>
      <c r="P29" s="38"/>
      <c r="Q29" s="38"/>
      <c r="R29" s="38"/>
      <c r="S29" s="107">
        <v>44290</v>
      </c>
    </row>
    <row r="30" spans="2:19" s="17" customFormat="1" ht="15" customHeight="1" x14ac:dyDescent="0.35">
      <c r="B30" s="22" t="s">
        <v>11</v>
      </c>
      <c r="C30" s="44">
        <v>21</v>
      </c>
      <c r="D30" s="23">
        <v>197.63</v>
      </c>
      <c r="E30" s="130">
        <f t="shared" si="4"/>
        <v>-2.5293403480375787E-2</v>
      </c>
      <c r="F30" s="130">
        <f t="shared" si="1"/>
        <v>-12.522131728045323</v>
      </c>
      <c r="G30" s="23">
        <f t="shared" si="3"/>
        <v>172.19784228571433</v>
      </c>
      <c r="H30" s="6"/>
      <c r="I30" s="81"/>
      <c r="J30" s="24">
        <v>197.68</v>
      </c>
      <c r="K30" s="24">
        <v>225.92</v>
      </c>
      <c r="L30" s="39"/>
      <c r="M30" s="97">
        <v>23</v>
      </c>
      <c r="N30" s="39"/>
      <c r="O30" s="6"/>
      <c r="P30" s="38"/>
      <c r="Q30" s="38"/>
      <c r="R30" s="38"/>
      <c r="S30" s="107">
        <v>44283</v>
      </c>
    </row>
    <row r="31" spans="2:19" s="17" customFormat="1" ht="15" customHeight="1" x14ac:dyDescent="0.35">
      <c r="B31" s="18" t="s">
        <v>12</v>
      </c>
      <c r="C31" s="43">
        <v>22</v>
      </c>
      <c r="D31" s="19">
        <v>178.77430000000001</v>
      </c>
      <c r="E31" s="127">
        <f t="shared" si="4"/>
        <v>0.5052972444209729</v>
      </c>
      <c r="F31" s="127">
        <f t="shared" si="1"/>
        <v>-16.509999224757692</v>
      </c>
      <c r="G31" s="19">
        <f t="shared" si="3"/>
        <v>155.76860150857146</v>
      </c>
      <c r="H31" s="6"/>
      <c r="I31" s="80"/>
      <c r="J31" s="20">
        <v>177.87549999999999</v>
      </c>
      <c r="K31" s="20">
        <v>214.1266</v>
      </c>
      <c r="L31" s="37"/>
      <c r="M31" s="96">
        <v>24</v>
      </c>
      <c r="N31" s="37"/>
      <c r="O31" s="6"/>
      <c r="P31" s="38"/>
      <c r="Q31" s="38"/>
      <c r="R31" s="38"/>
      <c r="S31" s="107">
        <v>44276</v>
      </c>
    </row>
    <row r="32" spans="2:19" s="17" customFormat="1" ht="15" customHeight="1" x14ac:dyDescent="0.35">
      <c r="B32" s="22" t="s">
        <v>8</v>
      </c>
      <c r="C32" s="44">
        <v>23</v>
      </c>
      <c r="D32" s="23">
        <v>176.58</v>
      </c>
      <c r="E32" s="130">
        <f t="shared" si="4"/>
        <v>0</v>
      </c>
      <c r="F32" s="130">
        <f t="shared" si="1"/>
        <v>-24.260101226730711</v>
      </c>
      <c r="G32" s="23">
        <f t="shared" si="3"/>
        <v>153.85667657142861</v>
      </c>
      <c r="H32" s="6"/>
      <c r="I32" s="81"/>
      <c r="J32" s="24">
        <v>176.58</v>
      </c>
      <c r="K32" s="24">
        <v>233.14</v>
      </c>
      <c r="L32" s="39"/>
      <c r="M32" s="97">
        <v>25</v>
      </c>
      <c r="N32" s="39"/>
      <c r="O32" s="6"/>
      <c r="P32" s="38"/>
      <c r="Q32" s="38"/>
      <c r="R32" s="38"/>
      <c r="S32" s="107">
        <v>44269</v>
      </c>
    </row>
    <row r="33" spans="2:21" s="17" customFormat="1" ht="15" customHeight="1" x14ac:dyDescent="0.35">
      <c r="B33" s="18" t="s">
        <v>15</v>
      </c>
      <c r="C33" s="43">
        <v>24</v>
      </c>
      <c r="D33" s="19">
        <v>161.00280000000001</v>
      </c>
      <c r="E33" s="127">
        <f t="shared" si="4"/>
        <v>1.0145828640837777</v>
      </c>
      <c r="F33" s="127">
        <f t="shared" si="1"/>
        <v>-3.079782011559189</v>
      </c>
      <c r="G33" s="19">
        <f t="shared" si="3"/>
        <v>140.28403968000003</v>
      </c>
      <c r="H33" s="6"/>
      <c r="I33" s="80"/>
      <c r="J33" s="20">
        <v>159.38570000000001</v>
      </c>
      <c r="K33" s="20">
        <v>166.1189</v>
      </c>
      <c r="L33" s="37"/>
      <c r="M33" s="96">
        <v>26</v>
      </c>
      <c r="N33" s="37"/>
      <c r="O33" s="6"/>
      <c r="P33" s="38"/>
      <c r="Q33" s="38"/>
      <c r="R33" s="38"/>
      <c r="S33" s="107">
        <v>44262</v>
      </c>
      <c r="T33" s="108"/>
      <c r="U33" s="108"/>
    </row>
    <row r="34" spans="2:21" s="17" customFormat="1" ht="15" customHeight="1" x14ac:dyDescent="0.35">
      <c r="B34" s="22" t="s">
        <v>9</v>
      </c>
      <c r="C34" s="44">
        <v>25</v>
      </c>
      <c r="D34" s="23" t="s">
        <v>67</v>
      </c>
      <c r="E34" s="130" t="str">
        <f t="shared" si="4"/>
        <v>na</v>
      </c>
      <c r="F34" s="130" t="str">
        <f t="shared" si="1"/>
        <v>na</v>
      </c>
      <c r="G34" s="23" t="str">
        <f t="shared" si="3"/>
        <v>na</v>
      </c>
      <c r="H34" s="6"/>
      <c r="I34" s="81"/>
      <c r="J34" s="24">
        <v>197.94</v>
      </c>
      <c r="K34" s="24">
        <v>229.27</v>
      </c>
      <c r="L34" s="39"/>
      <c r="M34" s="97">
        <v>27</v>
      </c>
      <c r="N34" s="39"/>
      <c r="O34" s="6"/>
      <c r="P34" s="38"/>
      <c r="Q34" s="38"/>
      <c r="R34" s="38"/>
      <c r="S34" s="107">
        <v>44255</v>
      </c>
      <c r="T34" s="108"/>
      <c r="U34" s="108"/>
    </row>
    <row r="35" spans="2:21" s="17" customFormat="1" ht="15" customHeight="1" x14ac:dyDescent="0.35">
      <c r="B35" s="18" t="s">
        <v>19</v>
      </c>
      <c r="C35" s="43">
        <v>26</v>
      </c>
      <c r="D35" s="19">
        <v>163.27000000000001</v>
      </c>
      <c r="E35" s="127">
        <f t="shared" si="4"/>
        <v>-4.7154946016924413</v>
      </c>
      <c r="F35" s="127">
        <f t="shared" si="1"/>
        <v>-3.8683466792275141</v>
      </c>
      <c r="G35" s="19">
        <f t="shared" si="3"/>
        <v>142.25948342857149</v>
      </c>
      <c r="H35" s="6"/>
      <c r="I35" s="80"/>
      <c r="J35" s="20">
        <v>171.35</v>
      </c>
      <c r="K35" s="20">
        <v>169.84</v>
      </c>
      <c r="L35" s="37"/>
      <c r="M35" s="96"/>
      <c r="N35" s="37"/>
      <c r="O35" s="6"/>
      <c r="P35" s="38"/>
      <c r="Q35" s="38"/>
      <c r="R35" s="38"/>
      <c r="S35" s="107">
        <v>44248</v>
      </c>
      <c r="T35" s="108"/>
      <c r="U35" s="108"/>
    </row>
    <row r="36" spans="2:21" s="17" customFormat="1" ht="15" customHeight="1" x14ac:dyDescent="0.35">
      <c r="B36" s="22" t="s">
        <v>21</v>
      </c>
      <c r="C36" s="44">
        <v>27</v>
      </c>
      <c r="D36" s="23">
        <v>206.45</v>
      </c>
      <c r="E36" s="130">
        <f t="shared" si="4"/>
        <v>0.28660254541921404</v>
      </c>
      <c r="F36" s="130">
        <f t="shared" si="1"/>
        <v>-4.8705188461892988</v>
      </c>
      <c r="G36" s="23">
        <f>IF(D36="na","na",D36*$D$41)</f>
        <v>179.88283428571432</v>
      </c>
      <c r="H36" s="6"/>
      <c r="I36" s="81"/>
      <c r="J36" s="24">
        <v>205.86</v>
      </c>
      <c r="K36" s="24">
        <v>217.02</v>
      </c>
      <c r="L36" s="39"/>
      <c r="M36" s="97"/>
      <c r="N36" s="39"/>
      <c r="O36" s="6"/>
      <c r="P36" s="38"/>
      <c r="Q36" s="38"/>
      <c r="R36" s="38"/>
      <c r="S36" s="107">
        <v>44241</v>
      </c>
      <c r="T36" s="108"/>
      <c r="U36" s="108"/>
    </row>
    <row r="37" spans="2:21" s="17" customFormat="1" ht="15" customHeight="1" x14ac:dyDescent="0.35">
      <c r="B37" s="18" t="s">
        <v>13</v>
      </c>
      <c r="C37" s="43">
        <v>28</v>
      </c>
      <c r="D37" s="19">
        <v>254.97569999999999</v>
      </c>
      <c r="E37" s="127">
        <f t="shared" si="4"/>
        <v>-1.288444072444932</v>
      </c>
      <c r="F37" s="127">
        <f t="shared" si="1"/>
        <v>-0.16695242521498699</v>
      </c>
      <c r="G37" s="19">
        <f>IF(D37="na","na",D37*$D$41)</f>
        <v>222.16396992000006</v>
      </c>
      <c r="H37" s="6"/>
      <c r="I37" s="80"/>
      <c r="J37" s="20">
        <v>258.30380000000002</v>
      </c>
      <c r="K37" s="20">
        <v>255.40209999999999</v>
      </c>
      <c r="L37" s="37"/>
      <c r="M37" s="96"/>
      <c r="N37" s="90"/>
      <c r="O37" s="6"/>
      <c r="P37" s="38"/>
      <c r="Q37" s="38"/>
      <c r="R37" s="38"/>
      <c r="S37" s="107">
        <v>44234</v>
      </c>
      <c r="T37" s="108"/>
      <c r="U37" s="108"/>
    </row>
    <row r="38" spans="2:21" s="17" customFormat="1" ht="15" customHeight="1" x14ac:dyDescent="0.35">
      <c r="B38" s="22" t="s">
        <v>14</v>
      </c>
      <c r="C38" s="44">
        <v>29</v>
      </c>
      <c r="D38" s="23">
        <v>215.94963273871977</v>
      </c>
      <c r="E38" s="130">
        <f t="shared" si="4"/>
        <v>0.50078517890166552</v>
      </c>
      <c r="F38" s="130">
        <f t="shared" si="1"/>
        <v>-9.9374733479703536</v>
      </c>
      <c r="G38" s="23">
        <f>IF(D38="na","na",D38*$D$41)</f>
        <v>188.16</v>
      </c>
      <c r="H38" s="6"/>
      <c r="I38" s="81"/>
      <c r="J38" s="24">
        <v>214.87357770818147</v>
      </c>
      <c r="K38" s="24">
        <v>239.77745324986745</v>
      </c>
      <c r="L38" s="39"/>
      <c r="M38" s="97"/>
      <c r="N38" s="39"/>
      <c r="O38" s="88"/>
      <c r="P38" s="38"/>
      <c r="Q38" s="38"/>
      <c r="R38" s="38"/>
      <c r="S38" s="107">
        <v>44227</v>
      </c>
      <c r="T38" s="108"/>
      <c r="U38" s="109" t="e">
        <v>#N/A</v>
      </c>
    </row>
    <row r="39" spans="2:21" s="17" customFormat="1" ht="15" customHeight="1" x14ac:dyDescent="0.35">
      <c r="B39" s="61" t="s">
        <v>50</v>
      </c>
      <c r="C39" s="62">
        <v>31</v>
      </c>
      <c r="D39" s="132">
        <v>169.22549479303041</v>
      </c>
      <c r="E39" s="133">
        <f t="shared" ref="E39" si="5">IF(D39="na","na",IF(D39="","",IF(J39="","",D39/J39*100-100)))</f>
        <v>-0.15161540156294961</v>
      </c>
      <c r="F39" s="133">
        <f t="shared" si="1"/>
        <v>-18.327072202579501</v>
      </c>
      <c r="G39" s="132">
        <f>IF(D39="na","na",D39*$D$41)</f>
        <v>147.4485911202359</v>
      </c>
      <c r="H39" s="82"/>
      <c r="I39" s="83"/>
      <c r="J39" s="63">
        <v>169.48245629972797</v>
      </c>
      <c r="K39" s="63">
        <v>207.19900627631853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0.87131428571428593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46124</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46117</v>
      </c>
      <c r="K10" s="112">
        <f>$D$7-364</f>
        <v>45760</v>
      </c>
      <c r="L10" s="40"/>
      <c r="M10" s="99"/>
      <c r="N10" s="40"/>
      <c r="O10" s="6"/>
      <c r="P10" s="6"/>
      <c r="Q10" s="6"/>
      <c r="R10" s="6"/>
      <c r="S10" s="101">
        <v>44115</v>
      </c>
      <c r="T10" s="91"/>
      <c r="U10" s="91"/>
      <c r="V10" s="6"/>
    </row>
    <row r="11" spans="1:15421" s="25" customFormat="1" ht="15" customHeight="1" x14ac:dyDescent="0.35">
      <c r="B11" s="18" t="s">
        <v>45</v>
      </c>
      <c r="C11" s="19"/>
      <c r="D11" s="19">
        <v>1.18</v>
      </c>
      <c r="E11" s="127" t="s">
        <v>79</v>
      </c>
      <c r="F11" s="127">
        <f>IF(K11="","na",IF(D11/K11*100-100&lt;0.05,IF(D11/K11*100-100&gt;-0.05,"-",D11/K11*100-100),D11/K11*100-100))</f>
        <v>-11.278195488721806</v>
      </c>
      <c r="G11" s="19">
        <v>102.81508571428573</v>
      </c>
      <c r="H11" s="128"/>
      <c r="I11" s="129"/>
      <c r="J11" s="19">
        <v>1.18</v>
      </c>
      <c r="K11" s="19">
        <v>1.33</v>
      </c>
      <c r="L11" s="37"/>
      <c r="M11" s="100"/>
      <c r="N11" s="37"/>
      <c r="O11" s="6"/>
      <c r="P11" s="6"/>
      <c r="Q11" s="6"/>
      <c r="R11" s="6"/>
      <c r="S11" s="101">
        <v>44101</v>
      </c>
      <c r="T11" s="91"/>
      <c r="U11" s="91"/>
      <c r="V11" s="6"/>
    </row>
    <row r="12" spans="1:15421" s="17" customFormat="1" ht="15" customHeight="1" x14ac:dyDescent="0.35">
      <c r="B12" s="22" t="s">
        <v>59</v>
      </c>
      <c r="C12" s="23"/>
      <c r="D12" s="23">
        <v>0.70257073979265083</v>
      </c>
      <c r="E12" s="130" t="s">
        <v>79</v>
      </c>
      <c r="F12" s="130">
        <f>IF(K12="","na",IF(D12/K12*100-100&lt;0.05,IF(D12/K12*100-100&gt;-0.05,"-",D12/K12*100-100),D12/K12*100-100))</f>
        <v>-30.984706597101507</v>
      </c>
      <c r="G12" s="23">
        <v>61.215992230619101</v>
      </c>
      <c r="H12" s="128"/>
      <c r="I12" s="131"/>
      <c r="J12" s="23">
        <v>0.70258282830213925</v>
      </c>
      <c r="K12" s="23">
        <v>1.0179928319527283</v>
      </c>
      <c r="L12" s="39"/>
      <c r="M12" s="98"/>
      <c r="N12" s="39"/>
      <c r="O12" s="6"/>
      <c r="P12" s="38"/>
      <c r="Q12" s="38"/>
      <c r="R12" s="38"/>
      <c r="S12" s="107">
        <v>44094</v>
      </c>
      <c r="T12" s="108"/>
      <c r="U12" s="108"/>
      <c r="V12" s="38"/>
      <c r="AB12" s="21"/>
    </row>
    <row r="13" spans="1:15421" s="25" customFormat="1" ht="15" customHeight="1" x14ac:dyDescent="0.35">
      <c r="B13" s="18" t="s">
        <v>46</v>
      </c>
      <c r="C13" s="19"/>
      <c r="D13" s="19">
        <v>1.22</v>
      </c>
      <c r="E13" s="127">
        <f>IF(J13="","na",IF(D13/J13*100-100&lt;0.05,IF(D13/J13*100-100&gt;-0.05,"-",D13/J13*100-100),D13/J13*100-100))</f>
        <v>-3.9370078740157481</v>
      </c>
      <c r="F13" s="127">
        <f>IF(K13="","na",IF(D13/K13*100-100&lt;0.05,IF(D13/K13*100-100&gt;-0.05,"-",D13/K13*100-100),D13/K13*100-100))</f>
        <v>-12.857142857142861</v>
      </c>
      <c r="G13" s="19">
        <v>106.30034285714287</v>
      </c>
      <c r="H13" s="128"/>
      <c r="I13" s="129"/>
      <c r="J13" s="19">
        <v>1.27</v>
      </c>
      <c r="K13" s="19">
        <v>1.4</v>
      </c>
      <c r="L13" s="37"/>
      <c r="M13" s="100"/>
      <c r="N13" s="37"/>
      <c r="O13" s="6"/>
      <c r="P13" s="6"/>
      <c r="Q13" s="6"/>
      <c r="R13" s="6"/>
      <c r="S13" s="101">
        <v>44087</v>
      </c>
      <c r="T13" s="91"/>
      <c r="U13" s="91"/>
      <c r="V13" s="6"/>
    </row>
    <row r="14" spans="1:15421" s="17" customFormat="1" ht="15" customHeight="1" x14ac:dyDescent="0.35">
      <c r="B14" s="22" t="s">
        <v>47</v>
      </c>
      <c r="C14" s="23"/>
      <c r="D14" s="23">
        <v>0.94</v>
      </c>
      <c r="E14" s="130">
        <f>IF(J14="","na",IF(D14/J14*100-100&lt;0.05,IF(D14/J14*100-100&gt;-0.05,"-",D14/J14*100-100),D14/J14*100-100))</f>
        <v>0.42735042735043294</v>
      </c>
      <c r="F14" s="130">
        <f>IF(K14="","na",IF(D14/K14*100-100&lt;0.05,IF(D14/K14*100-100&gt;-0.05,"-",D14/K14*100-100),D14/K14*100-100))</f>
        <v>-22.887612797374913</v>
      </c>
      <c r="G14" s="23">
        <v>81.903542857142881</v>
      </c>
      <c r="H14" s="128"/>
      <c r="I14" s="131"/>
      <c r="J14" s="23">
        <v>0.93600000000000005</v>
      </c>
      <c r="K14" s="23">
        <v>1.2190000000000001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0.87131428571428593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2026-04-16T16:53:43Z</dcterms:modified>
</cp:coreProperties>
</file>